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化工设计大赛\2026年\国赛2026\23、席位分配及奖项设置\"/>
    </mc:Choice>
  </mc:AlternateContent>
  <xr:revisionPtr revIDLastSave="0" documentId="13_ncr:1_{DE7BC304-C7E3-4E59-9EF0-D700B29893CA}" xr6:coauthVersionLast="47" xr6:coauthVersionMax="47" xr10:uidLastSave="{00000000-0000-0000-0000-000000000000}"/>
  <bookViews>
    <workbookView xWindow="1950" yWindow="1950" windowWidth="7635" windowHeight="9315" xr2:uid="{9BC85C71-E641-4661-8F2E-A93B46A6AF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G16" i="1" s="1"/>
  <c r="I16" i="1" s="1"/>
  <c r="F22" i="1"/>
  <c r="F17" i="1"/>
  <c r="F18" i="1"/>
  <c r="F19" i="1"/>
  <c r="F20" i="1"/>
  <c r="F21" i="1"/>
  <c r="G19" i="1"/>
  <c r="B23" i="1"/>
  <c r="C23" i="1"/>
  <c r="D23" i="1"/>
  <c r="E23" i="1"/>
  <c r="G10" i="1" l="1"/>
  <c r="F10" i="1"/>
  <c r="C10" i="1"/>
  <c r="B10" i="1"/>
  <c r="H4" i="1"/>
  <c r="D7" i="1" l="1"/>
  <c r="E7" i="1" s="1"/>
  <c r="D3" i="1"/>
  <c r="E3" i="1" s="1"/>
  <c r="D4" i="1"/>
  <c r="D5" i="1"/>
  <c r="D6" i="1"/>
  <c r="E6" i="1" s="1"/>
  <c r="H6" i="1" s="1"/>
  <c r="D8" i="1"/>
  <c r="E8" i="1" s="1"/>
  <c r="H8" i="1" s="1"/>
  <c r="D9" i="1"/>
  <c r="H9" i="1" s="1"/>
  <c r="G17" i="1"/>
  <c r="G20" i="1"/>
  <c r="G21" i="1"/>
  <c r="G18" i="1"/>
  <c r="G22" i="1"/>
  <c r="H16" i="1"/>
  <c r="E5" i="1" l="1"/>
  <c r="H5" i="1" s="1"/>
  <c r="H21" i="1"/>
  <c r="I21" i="1"/>
  <c r="H20" i="1"/>
  <c r="I20" i="1"/>
  <c r="H22" i="1"/>
  <c r="I22" i="1"/>
  <c r="H19" i="1"/>
  <c r="I19" i="1"/>
  <c r="H18" i="1"/>
  <c r="I18" i="1"/>
  <c r="H17" i="1"/>
  <c r="I17" i="1"/>
  <c r="H7" i="1"/>
  <c r="G23" i="1"/>
  <c r="I23" i="1" s="1"/>
  <c r="F23" i="1"/>
  <c r="D10" i="1"/>
  <c r="H3" i="1"/>
  <c r="H23" i="1" l="1"/>
  <c r="H10" i="1"/>
  <c r="E10" i="1"/>
</calcChain>
</file>

<file path=xl/sharedStrings.xml><?xml version="1.0" encoding="utf-8"?>
<sst xmlns="http://schemas.openxmlformats.org/spreadsheetml/2006/main" count="39" uniqueCount="28">
  <si>
    <t>赛区</t>
    <phoneticPr fontId="3" type="noConversion"/>
  </si>
  <si>
    <t>比例分配名额    （计算值）</t>
    <phoneticPr fontId="3" type="noConversion"/>
  </si>
  <si>
    <t>比例分配名额   （圆整值）</t>
    <phoneticPr fontId="3" type="noConversion"/>
  </si>
  <si>
    <t>赛区预选赛承办名额</t>
    <phoneticPr fontId="3" type="noConversion"/>
  </si>
  <si>
    <t>全国总决赛承办名额</t>
    <phoneticPr fontId="3" type="noConversion"/>
  </si>
  <si>
    <t>合计</t>
    <phoneticPr fontId="3" type="noConversion"/>
  </si>
  <si>
    <t>东北</t>
    <phoneticPr fontId="3" type="noConversion"/>
  </si>
  <si>
    <t>华北</t>
    <phoneticPr fontId="3" type="noConversion"/>
  </si>
  <si>
    <t>华东</t>
    <phoneticPr fontId="3" type="noConversion"/>
  </si>
  <si>
    <t>华南</t>
  </si>
  <si>
    <t>华中</t>
    <phoneticPr fontId="3" type="noConversion"/>
  </si>
  <si>
    <t>西北</t>
    <phoneticPr fontId="3" type="noConversion"/>
  </si>
  <si>
    <t>西南</t>
    <phoneticPr fontId="3" type="noConversion"/>
  </si>
  <si>
    <t>总计</t>
    <phoneticPr fontId="3" type="noConversion"/>
  </si>
  <si>
    <t>说明：</t>
    <phoneticPr fontId="3" type="noConversion"/>
  </si>
  <si>
    <t>二等奖</t>
    <phoneticPr fontId="3" type="noConversion"/>
  </si>
  <si>
    <t>三等奖</t>
    <phoneticPr fontId="3" type="noConversion"/>
  </si>
  <si>
    <t>获奖率</t>
    <phoneticPr fontId="3" type="noConversion"/>
  </si>
  <si>
    <t>全国等级奖名额分配方案</t>
    <phoneticPr fontId="3" type="noConversion"/>
  </si>
  <si>
    <t>全国总决赛名额分配方案</t>
    <phoneticPr fontId="3" type="noConversion"/>
  </si>
  <si>
    <t>成功提交作品学校数</t>
  </si>
  <si>
    <t>成功提交作品学校数</t>
    <phoneticPr fontId="3" type="noConversion"/>
  </si>
  <si>
    <t>成功提交作品团队数</t>
    <phoneticPr fontId="3" type="noConversion"/>
  </si>
  <si>
    <t>成功提交作品团队数</t>
    <phoneticPr fontId="2" type="noConversion"/>
  </si>
  <si>
    <t>成功参赛证书</t>
    <phoneticPr fontId="3" type="noConversion"/>
  </si>
  <si>
    <t>1、特等奖和一等奖由全国总决赛评选；二等奖和三等奖由赛区评选。二等奖名额是成功参赛学校数的80%，按成功参赛学校数分配到各省，由除晋级全国总决赛外的队伍按其所在评审组中的排名顺序获得，每所学校不超过一个；三等奖名额与提交的合格作品数成正比，并控制三等及以上奖项的总获奖率不高于合格作品数的 50%，由所有未获二等及以上奖项的队伍（不分学校）按其所在评审组中的排名顺序获得。评审为不合格的作品不颁发成功参赛证书。
2、国赛总决赛承办学校当年和次年另获一个二等奖名额，按成绩递选，若所有参赛队伍不符合获奖条件，则名额放弃；省赛现场决赛承办学校当年另获一个二等奖名额，按成绩递选，若所有参赛队伍不符合获奖条件，则名额放弃。此条中二等奖名额不占全国等级奖名额分配方案中二等奖名额，赛后与各省份确认后另增加相应的名额。</t>
    <phoneticPr fontId="3" type="noConversion"/>
  </si>
  <si>
    <t>华北赛区除承办学校外的第11名与西南赛区除承办学校外的第7名竞争1个全国总决赛席位。由专家委员会指定其他不相关3个赛区各1名专家，共3名专家对队伍7月15日提交的设计文档进行评审以确定席位归属。最终PK结果为西南赛区获得该席位。</t>
    <phoneticPr fontId="3" type="noConversion"/>
  </si>
  <si>
    <t>特/一等奖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</si>
</sst>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_ "/>
  </numFmts>
  <fonts count="10">
    <font>
      <sz val="11"/>
      <color theme="1"/>
      <name val="等线"/>
      <family val="2"/>
      <charset val="134"/>
      <scheme val="minor"/>
    </font>
    <font>
      <b/>
      <sz val="12"/>
      <color rgb="FFC00000"/>
      <name val="微软雅黑"/>
      <family val="2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Arial Unicode MS"/>
      <family val="2"/>
      <charset val="134"/>
    </font>
    <font>
      <b/>
      <sz val="11"/>
      <color rgb="FFC00000"/>
      <name val="微软雅黑"/>
      <family val="2"/>
      <charset val="134"/>
    </font>
    <font>
      <b/>
      <sz val="11"/>
      <color rgb="FFC00000"/>
      <name val="黑体"/>
      <family val="3"/>
      <charset val="134"/>
    </font>
    <font>
      <sz val="11"/>
      <color rgb="FFC00000"/>
      <name val="微软雅黑"/>
      <family val="2"/>
      <charset val="134"/>
    </font>
    <font>
      <sz val="11"/>
      <name val="Arial Unicode MS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right" vertical="top"/>
    </xf>
    <xf numFmtId="10" fontId="5" fillId="0" borderId="7" xfId="0" applyNumberFormat="1" applyFont="1" applyBorder="1" applyAlignment="1">
      <alignment horizontal="center" vertical="center"/>
    </xf>
    <xf numFmtId="10" fontId="5" fillId="0" borderId="13" xfId="0" applyNumberFormat="1" applyFont="1" applyBorder="1" applyAlignment="1">
      <alignment horizontal="center" vertical="center"/>
    </xf>
    <xf numFmtId="10" fontId="5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9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6" fillId="2" borderId="17" xfId="0" applyFont="1" applyFill="1" applyBorder="1" applyAlignment="1">
      <alignment horizontal="right" vertical="center"/>
    </xf>
    <xf numFmtId="177" fontId="5" fillId="0" borderId="6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horizontal="center" vertical="center"/>
    </xf>
    <xf numFmtId="2" fontId="0" fillId="0" borderId="0" xfId="0" applyNumberForma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2" borderId="18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7" fillId="2" borderId="18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A031-75B2-4E9D-825F-2C895A00EF4E}">
  <dimension ref="A1:K24"/>
  <sheetViews>
    <sheetView tabSelected="1" workbookViewId="0">
      <selection activeCell="F7" sqref="F7"/>
    </sheetView>
  </sheetViews>
  <sheetFormatPr defaultRowHeight="14.25"/>
  <cols>
    <col min="1" max="1" width="12.875" style="22" customWidth="1"/>
    <col min="2" max="2" width="9.375" style="22" customWidth="1"/>
    <col min="4" max="4" width="12" customWidth="1"/>
    <col min="5" max="5" width="12.875" customWidth="1"/>
    <col min="6" max="7" width="11.125" customWidth="1"/>
  </cols>
  <sheetData>
    <row r="1" spans="1:11" ht="18.75" thickBot="1">
      <c r="A1" s="36" t="s">
        <v>19</v>
      </c>
      <c r="B1" s="36"/>
      <c r="C1" s="36"/>
      <c r="D1" s="36"/>
      <c r="E1" s="36"/>
      <c r="F1" s="36"/>
      <c r="G1" s="36"/>
      <c r="H1" s="36"/>
    </row>
    <row r="2" spans="1:11" ht="50.25" thickBot="1">
      <c r="A2" s="1" t="s">
        <v>0</v>
      </c>
      <c r="B2" s="2" t="s">
        <v>21</v>
      </c>
      <c r="C2" s="2" t="s">
        <v>22</v>
      </c>
      <c r="D2" s="2" t="s">
        <v>1</v>
      </c>
      <c r="E2" s="2" t="s">
        <v>2</v>
      </c>
      <c r="F2" s="2" t="s">
        <v>3</v>
      </c>
      <c r="G2" s="2" t="s">
        <v>4</v>
      </c>
      <c r="H2" s="3" t="s">
        <v>5</v>
      </c>
    </row>
    <row r="3" spans="1:11" ht="17.25" thickTop="1">
      <c r="A3" s="4" t="s">
        <v>6</v>
      </c>
      <c r="B3" s="23">
        <v>48</v>
      </c>
      <c r="C3" s="23">
        <v>216</v>
      </c>
      <c r="D3" s="6">
        <f>64*B3/B$10</f>
        <v>6.3602484472049685</v>
      </c>
      <c r="E3" s="32">
        <f t="shared" ref="E3:E8" si="0">ROUND(D3,0)</f>
        <v>6</v>
      </c>
      <c r="F3" s="5">
        <v>1</v>
      </c>
      <c r="G3" s="5">
        <v>0</v>
      </c>
      <c r="H3" s="7">
        <f>E3+F3+G3</f>
        <v>7</v>
      </c>
      <c r="J3" s="25"/>
    </row>
    <row r="4" spans="1:11" ht="16.5">
      <c r="A4" s="8" t="s">
        <v>7</v>
      </c>
      <c r="B4" s="24">
        <v>79</v>
      </c>
      <c r="C4" s="24">
        <v>505</v>
      </c>
      <c r="D4" s="6">
        <f t="shared" ref="D4:D8" si="1">64*B4/B$10</f>
        <v>10.467908902691512</v>
      </c>
      <c r="E4" s="32">
        <v>10</v>
      </c>
      <c r="F4" s="9">
        <v>1</v>
      </c>
      <c r="G4" s="9">
        <v>0</v>
      </c>
      <c r="H4" s="10">
        <f t="shared" ref="H4:H9" si="2">E4+F4+G4</f>
        <v>11</v>
      </c>
      <c r="J4" s="25"/>
    </row>
    <row r="5" spans="1:11" ht="16.5">
      <c r="A5" s="8" t="s">
        <v>8</v>
      </c>
      <c r="B5" s="24">
        <v>69</v>
      </c>
      <c r="C5" s="24">
        <v>571</v>
      </c>
      <c r="D5" s="6">
        <f t="shared" si="1"/>
        <v>9.1428571428571423</v>
      </c>
      <c r="E5" s="32">
        <f t="shared" si="0"/>
        <v>9</v>
      </c>
      <c r="F5" s="9">
        <v>1</v>
      </c>
      <c r="G5" s="9">
        <v>0</v>
      </c>
      <c r="H5" s="10">
        <f t="shared" si="2"/>
        <v>10</v>
      </c>
      <c r="J5" s="25"/>
    </row>
    <row r="6" spans="1:11" ht="16.5">
      <c r="A6" s="8" t="s">
        <v>9</v>
      </c>
      <c r="B6" s="24">
        <v>75</v>
      </c>
      <c r="C6" s="24">
        <v>391</v>
      </c>
      <c r="D6" s="6">
        <f t="shared" si="1"/>
        <v>9.9378881987577632</v>
      </c>
      <c r="E6" s="32">
        <f t="shared" si="0"/>
        <v>10</v>
      </c>
      <c r="F6" s="9">
        <v>1</v>
      </c>
      <c r="G6" s="9">
        <v>0</v>
      </c>
      <c r="H6" s="10">
        <f t="shared" si="2"/>
        <v>11</v>
      </c>
      <c r="J6" s="25"/>
    </row>
    <row r="7" spans="1:11" ht="16.5">
      <c r="A7" s="8" t="s">
        <v>10</v>
      </c>
      <c r="B7" s="24">
        <v>89</v>
      </c>
      <c r="C7" s="24">
        <v>537</v>
      </c>
      <c r="D7" s="6">
        <f>64*B7/B$10</f>
        <v>11.79296066252588</v>
      </c>
      <c r="E7" s="32">
        <f t="shared" si="0"/>
        <v>12</v>
      </c>
      <c r="F7" s="9">
        <v>1</v>
      </c>
      <c r="G7" s="9">
        <v>0</v>
      </c>
      <c r="H7" s="10">
        <f t="shared" si="2"/>
        <v>13</v>
      </c>
      <c r="J7" s="25"/>
    </row>
    <row r="8" spans="1:11" ht="16.5">
      <c r="A8" s="8" t="s">
        <v>11</v>
      </c>
      <c r="B8" s="26">
        <v>74</v>
      </c>
      <c r="C8" s="24">
        <v>446</v>
      </c>
      <c r="D8" s="6">
        <f t="shared" si="1"/>
        <v>9.8053830227743273</v>
      </c>
      <c r="E8" s="32">
        <f t="shared" si="0"/>
        <v>10</v>
      </c>
      <c r="F8" s="9">
        <v>1</v>
      </c>
      <c r="G8" s="9">
        <v>1</v>
      </c>
      <c r="H8" s="10">
        <f t="shared" si="2"/>
        <v>12</v>
      </c>
      <c r="J8" s="25"/>
    </row>
    <row r="9" spans="1:11" ht="17.25" thickBot="1">
      <c r="A9" s="11" t="s">
        <v>12</v>
      </c>
      <c r="B9" s="35">
        <v>49</v>
      </c>
      <c r="C9" s="27">
        <v>338</v>
      </c>
      <c r="D9" s="13">
        <f>64*B9/B$10</f>
        <v>6.4927536231884062</v>
      </c>
      <c r="E9" s="33">
        <v>7</v>
      </c>
      <c r="F9" s="12">
        <v>1</v>
      </c>
      <c r="G9" s="12">
        <v>0</v>
      </c>
      <c r="H9" s="14">
        <f t="shared" si="2"/>
        <v>8</v>
      </c>
      <c r="J9" s="25"/>
    </row>
    <row r="10" spans="1:11" ht="18" thickTop="1" thickBot="1">
      <c r="A10" s="15" t="s">
        <v>13</v>
      </c>
      <c r="B10" s="16">
        <f>SUM(B3:B9)</f>
        <v>483</v>
      </c>
      <c r="C10" s="16">
        <f>SUM(C3:C9)</f>
        <v>3004</v>
      </c>
      <c r="D10" s="16">
        <f t="shared" ref="D10:H10" si="3">SUM(D3:D9)</f>
        <v>64</v>
      </c>
      <c r="E10" s="16">
        <f t="shared" si="3"/>
        <v>64</v>
      </c>
      <c r="F10" s="16">
        <f t="shared" si="3"/>
        <v>7</v>
      </c>
      <c r="G10" s="16">
        <f t="shared" si="3"/>
        <v>1</v>
      </c>
      <c r="H10" s="17">
        <f t="shared" si="3"/>
        <v>72</v>
      </c>
      <c r="J10" s="25"/>
    </row>
    <row r="11" spans="1:11" ht="59.25" customHeight="1" thickBot="1">
      <c r="A11" s="18" t="s">
        <v>14</v>
      </c>
      <c r="B11" s="37" t="s">
        <v>26</v>
      </c>
      <c r="C11" s="38"/>
      <c r="D11" s="38"/>
      <c r="E11" s="38"/>
      <c r="F11" s="38"/>
      <c r="G11" s="38"/>
      <c r="H11" s="39"/>
    </row>
    <row r="12" spans="1:11">
      <c r="A12"/>
      <c r="B12"/>
    </row>
    <row r="13" spans="1:11">
      <c r="A13"/>
      <c r="B13"/>
    </row>
    <row r="14" spans="1:11" ht="18.75" thickBot="1">
      <c r="A14" s="36" t="s">
        <v>18</v>
      </c>
      <c r="B14" s="36"/>
      <c r="C14" s="36"/>
      <c r="D14" s="36"/>
      <c r="E14" s="36"/>
      <c r="F14" s="36"/>
      <c r="G14" s="36"/>
      <c r="H14" s="36"/>
      <c r="I14" s="36"/>
    </row>
    <row r="15" spans="1:11" ht="50.25" thickBot="1">
      <c r="A15" s="1" t="s">
        <v>0</v>
      </c>
      <c r="B15" s="2" t="s">
        <v>20</v>
      </c>
      <c r="C15" s="2" t="s">
        <v>23</v>
      </c>
      <c r="D15" s="2" t="s">
        <v>27</v>
      </c>
      <c r="E15" s="2" t="s">
        <v>15</v>
      </c>
      <c r="F15" s="2" t="s">
        <v>16</v>
      </c>
      <c r="G15" s="3" t="s">
        <v>5</v>
      </c>
      <c r="H15" s="3" t="s">
        <v>17</v>
      </c>
      <c r="I15" s="3" t="s">
        <v>24</v>
      </c>
    </row>
    <row r="16" spans="1:11" ht="17.25" thickTop="1">
      <c r="A16" s="4" t="s">
        <v>6</v>
      </c>
      <c r="B16" s="5">
        <v>48</v>
      </c>
      <c r="C16" s="5">
        <v>216</v>
      </c>
      <c r="D16" s="5">
        <v>7</v>
      </c>
      <c r="E16" s="5">
        <v>39</v>
      </c>
      <c r="F16" s="5">
        <f>ROUND((C16*0.498-D16-E16),0)</f>
        <v>62</v>
      </c>
      <c r="G16" s="7">
        <f>SUM(D16:F16)</f>
        <v>108</v>
      </c>
      <c r="H16" s="19">
        <f>G16/C16</f>
        <v>0.5</v>
      </c>
      <c r="I16" s="28">
        <f t="shared" ref="I16:I23" si="4">C16-G16</f>
        <v>108</v>
      </c>
      <c r="K16" s="34"/>
    </row>
    <row r="17" spans="1:11" ht="16.5">
      <c r="A17" s="8" t="s">
        <v>7</v>
      </c>
      <c r="B17" s="9">
        <v>79</v>
      </c>
      <c r="C17" s="9">
        <v>505</v>
      </c>
      <c r="D17" s="9">
        <v>11</v>
      </c>
      <c r="E17" s="5">
        <v>63</v>
      </c>
      <c r="F17" s="5">
        <f t="shared" ref="F17:F21" si="5">ROUND((C17*0.498-D17-E17),0)</f>
        <v>177</v>
      </c>
      <c r="G17" s="7">
        <f t="shared" ref="G17:G22" si="6">SUM(D17:F17)</f>
        <v>251</v>
      </c>
      <c r="H17" s="19">
        <f t="shared" ref="H17:H23" si="7">G17/C17</f>
        <v>0.49702970297029703</v>
      </c>
      <c r="I17" s="28">
        <f t="shared" si="4"/>
        <v>254</v>
      </c>
      <c r="K17" s="34"/>
    </row>
    <row r="18" spans="1:11" ht="16.5">
      <c r="A18" s="8" t="s">
        <v>8</v>
      </c>
      <c r="B18" s="9">
        <v>69</v>
      </c>
      <c r="C18" s="9">
        <v>571</v>
      </c>
      <c r="D18" s="9">
        <v>10</v>
      </c>
      <c r="E18" s="5">
        <v>56</v>
      </c>
      <c r="F18" s="5">
        <f t="shared" si="5"/>
        <v>218</v>
      </c>
      <c r="G18" s="7">
        <f t="shared" si="6"/>
        <v>284</v>
      </c>
      <c r="H18" s="19">
        <f t="shared" si="7"/>
        <v>0.49737302977232922</v>
      </c>
      <c r="I18" s="28">
        <f t="shared" si="4"/>
        <v>287</v>
      </c>
      <c r="K18" s="34"/>
    </row>
    <row r="19" spans="1:11" ht="16.5">
      <c r="A19" s="8" t="s">
        <v>9</v>
      </c>
      <c r="B19" s="9">
        <v>75</v>
      </c>
      <c r="C19" s="9">
        <v>391</v>
      </c>
      <c r="D19" s="9">
        <v>11</v>
      </c>
      <c r="E19" s="5">
        <v>60</v>
      </c>
      <c r="F19" s="5">
        <f t="shared" si="5"/>
        <v>124</v>
      </c>
      <c r="G19" s="7">
        <f>SUM(D19:F19)</f>
        <v>195</v>
      </c>
      <c r="H19" s="19">
        <f t="shared" si="7"/>
        <v>0.49872122762148335</v>
      </c>
      <c r="I19" s="28">
        <f t="shared" si="4"/>
        <v>196</v>
      </c>
      <c r="K19" s="34"/>
    </row>
    <row r="20" spans="1:11" ht="16.5">
      <c r="A20" s="8" t="s">
        <v>10</v>
      </c>
      <c r="B20" s="9">
        <v>89</v>
      </c>
      <c r="C20" s="9">
        <v>537</v>
      </c>
      <c r="D20" s="9">
        <v>13</v>
      </c>
      <c r="E20" s="5">
        <v>72</v>
      </c>
      <c r="F20" s="5">
        <f t="shared" si="5"/>
        <v>182</v>
      </c>
      <c r="G20" s="7">
        <f t="shared" si="6"/>
        <v>267</v>
      </c>
      <c r="H20" s="19">
        <f t="shared" si="7"/>
        <v>0.4972067039106145</v>
      </c>
      <c r="I20" s="28">
        <f t="shared" si="4"/>
        <v>270</v>
      </c>
      <c r="K20" s="34"/>
    </row>
    <row r="21" spans="1:11" ht="16.5">
      <c r="A21" s="8" t="s">
        <v>11</v>
      </c>
      <c r="B21" s="9">
        <v>74</v>
      </c>
      <c r="C21" s="9">
        <v>446</v>
      </c>
      <c r="D21" s="9">
        <v>12</v>
      </c>
      <c r="E21" s="5">
        <v>60</v>
      </c>
      <c r="F21" s="5">
        <f t="shared" si="5"/>
        <v>150</v>
      </c>
      <c r="G21" s="7">
        <f t="shared" si="6"/>
        <v>222</v>
      </c>
      <c r="H21" s="19">
        <f t="shared" si="7"/>
        <v>0.49775784753363228</v>
      </c>
      <c r="I21" s="28">
        <f t="shared" si="4"/>
        <v>224</v>
      </c>
      <c r="K21" s="34"/>
    </row>
    <row r="22" spans="1:11" ht="17.25" thickBot="1">
      <c r="A22" s="11" t="s">
        <v>12</v>
      </c>
      <c r="B22" s="12">
        <v>49</v>
      </c>
      <c r="C22" s="12">
        <v>338</v>
      </c>
      <c r="D22" s="12">
        <v>8</v>
      </c>
      <c r="E22" s="12">
        <v>40</v>
      </c>
      <c r="F22" s="12">
        <f>ROUND((C22*0.498-D22-E22),0)</f>
        <v>120</v>
      </c>
      <c r="G22" s="14">
        <f t="shared" si="6"/>
        <v>168</v>
      </c>
      <c r="H22" s="20">
        <f t="shared" si="7"/>
        <v>0.49704142011834318</v>
      </c>
      <c r="I22" s="29">
        <f t="shared" si="4"/>
        <v>170</v>
      </c>
      <c r="K22" s="34"/>
    </row>
    <row r="23" spans="1:11" ht="18" thickTop="1" thickBot="1">
      <c r="A23" s="15" t="s">
        <v>13</v>
      </c>
      <c r="B23" s="16">
        <f>SUM(B16:B22)</f>
        <v>483</v>
      </c>
      <c r="C23" s="16">
        <f>SUM(C16:C22)</f>
        <v>3004</v>
      </c>
      <c r="D23" s="16">
        <f>SUM(D16:D22)</f>
        <v>72</v>
      </c>
      <c r="E23" s="16">
        <f>SUM(E16:E22)</f>
        <v>390</v>
      </c>
      <c r="F23" s="16">
        <f t="shared" ref="F23:G23" si="8">SUM(F16:F22)</f>
        <v>1033</v>
      </c>
      <c r="G23" s="17">
        <f t="shared" si="8"/>
        <v>1495</v>
      </c>
      <c r="H23" s="21">
        <f t="shared" si="7"/>
        <v>0.49766977363515313</v>
      </c>
      <c r="I23" s="30">
        <f t="shared" si="4"/>
        <v>1509</v>
      </c>
      <c r="K23" s="34"/>
    </row>
    <row r="24" spans="1:11" ht="147.94999999999999" customHeight="1" thickBot="1">
      <c r="A24" s="31" t="s">
        <v>14</v>
      </c>
      <c r="B24" s="40" t="s">
        <v>25</v>
      </c>
      <c r="C24" s="40"/>
      <c r="D24" s="40"/>
      <c r="E24" s="40"/>
      <c r="F24" s="40"/>
      <c r="G24" s="40"/>
      <c r="H24" s="40"/>
      <c r="I24" s="41"/>
    </row>
  </sheetData>
  <mergeCells count="4">
    <mergeCell ref="A1:H1"/>
    <mergeCell ref="B11:H11"/>
    <mergeCell ref="B24:I24"/>
    <mergeCell ref="A14:I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huxp</dc:creator>
  <cp:lastModifiedBy>zll</cp:lastModifiedBy>
  <dcterms:created xsi:type="dcterms:W3CDTF">2019-07-28T13:41:02Z</dcterms:created>
  <dcterms:modified xsi:type="dcterms:W3CDTF">2026-08-07T11:01:49Z</dcterms:modified>
</cp:coreProperties>
</file>